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שיבולת מחשב יענקל'ה\שיבולת 2025\אתר אינטרנט 2025\"/>
    </mc:Choice>
  </mc:AlternateContent>
  <xr:revisionPtr revIDLastSave="0" documentId="13_ncr:1_{25F25C39-53BE-421A-8166-B22B5A11D6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.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G347" i="1"/>
  <c r="F347" i="1"/>
  <c r="E347" i="1"/>
  <c r="G346" i="1"/>
  <c r="F346" i="1"/>
  <c r="E346" i="1"/>
  <c r="G345" i="1"/>
  <c r="F345" i="1"/>
  <c r="E345" i="1"/>
  <c r="G344" i="1"/>
  <c r="F344" i="1"/>
  <c r="E344" i="1"/>
  <c r="G343" i="1"/>
  <c r="F343" i="1"/>
  <c r="E343" i="1"/>
  <c r="G342" i="1"/>
  <c r="F342" i="1"/>
  <c r="F349" i="1" s="1"/>
  <c r="E342" i="1"/>
  <c r="G340" i="1"/>
  <c r="F340" i="1"/>
  <c r="E340" i="1"/>
  <c r="F356" i="1" l="1"/>
  <c r="G357" i="1"/>
  <c r="G353" i="1"/>
  <c r="F351" i="1"/>
  <c r="F357" i="1"/>
  <c r="F353" i="1"/>
  <c r="F355" i="1"/>
  <c r="F354" i="1"/>
  <c r="G355" i="1"/>
  <c r="E357" i="1"/>
  <c r="F358" i="1"/>
  <c r="G349" i="1"/>
  <c r="E349" i="1"/>
  <c r="E356" i="1" l="1"/>
  <c r="E351" i="1"/>
  <c r="E355" i="1"/>
  <c r="E358" i="1"/>
  <c r="G351" i="1"/>
  <c r="G358" i="1"/>
  <c r="G356" i="1"/>
  <c r="E353" i="1"/>
  <c r="E354" i="1"/>
  <c r="G354" i="1"/>
</calcChain>
</file>

<file path=xl/sharedStrings.xml><?xml version="1.0" encoding="utf-8"?>
<sst xmlns="http://schemas.openxmlformats.org/spreadsheetml/2006/main" count="687" uniqueCount="619">
  <si>
    <t>שיבולת קופת תגמולים</t>
  </si>
  <si>
    <t>שיבולת השתלמות</t>
  </si>
  <si>
    <t xml:space="preserve">שיבולת גמל מנייתי </t>
  </si>
  <si>
    <t>אישור</t>
  </si>
  <si>
    <t>520030693-00000000000372-0000-000</t>
  </si>
  <si>
    <t>520030693-00000000000580-0000-000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</si>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</sst>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165" fontId="0" fillId="0" borderId="0" xfId="0" applyNumberFormat="1"/>
    <xf numFmtId="43" fontId="0" fillId="0" borderId="0" xfId="1" applyFont="1"/>
    <xf numFmtId="0" fontId="7" fillId="0" borderId="0" xfId="0" applyFont="1"/>
    <xf numFmtId="10" fontId="8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MEL\QPRO\KOPEL\&#1502;&#1511;&#1512;&#1493;\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35"/>
      <sheetName val="גיליון237"/>
      <sheetName val="גיליון239"/>
      <sheetName val="גיליון241"/>
      <sheetName val="גיליון243"/>
      <sheetName val="גיליון245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  <sheetName val="אוצר לאתר מקרו שרון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8"/>
  <sheetViews>
    <sheetView rightToLeft="1" tabSelected="1" workbookViewId="0">
      <selection activeCell="O6" sqref="O6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3">
        <v>372</v>
      </c>
      <c r="F2" s="3">
        <v>580</v>
      </c>
      <c r="G2" s="3">
        <v>13188</v>
      </c>
    </row>
    <row r="3" spans="1:7" ht="15.6" x14ac:dyDescent="0.3">
      <c r="A3" s="4">
        <v>45658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2.9180000000000001</v>
      </c>
      <c r="F5" s="9">
        <v>4.7E-2</v>
      </c>
      <c r="G5" s="9">
        <v>7.0999999999999994E-2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1347.556</v>
      </c>
      <c r="F6" s="9">
        <v>1717.99</v>
      </c>
      <c r="G6" s="9">
        <v>-129.476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8706.0730000000003</v>
      </c>
      <c r="F7" s="9">
        <v>2643.0720000000001</v>
      </c>
      <c r="G7" s="9">
        <v>3325.1080000000002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35.466999999999999</v>
      </c>
      <c r="F13" s="9">
        <v>439.93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104164.094</v>
      </c>
      <c r="F14" s="9">
        <v>26990.732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133013.149</v>
      </c>
      <c r="F16" s="9">
        <v>23884.135999999999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0</v>
      </c>
      <c r="F18" s="9">
        <v>0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32464.69</v>
      </c>
      <c r="F22" s="9">
        <v>7208.4740000000002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183962.58900000001</v>
      </c>
      <c r="F60" s="9">
        <v>44900.947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242.08500000000001</v>
      </c>
      <c r="F61" s="9">
        <v>72.882999999999996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105366</v>
      </c>
      <c r="F62" s="9">
        <v>28694.838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9788.7810000000009</v>
      </c>
      <c r="F64" s="9">
        <v>4453.277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37519.504000000001</v>
      </c>
      <c r="F66" s="9">
        <v>8440.1049999999996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7209.0360000000001</v>
      </c>
      <c r="F72" s="9">
        <v>1271.569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0</v>
      </c>
      <c r="F92" s="9">
        <v>0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0</v>
      </c>
      <c r="F93" s="9">
        <v>0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15867.293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2810.33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1385.2280000000001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0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6489.7569999999996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0</v>
      </c>
      <c r="F113" s="9">
        <v>0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3695.0650000000001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5518.6210000000001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46437.767999999996</v>
      </c>
      <c r="F116" s="9">
        <v>3365.6210000000001</v>
      </c>
      <c r="G116" s="9">
        <v>1213.443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21633.288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-260.50299999999999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2427.864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7804.63</v>
      </c>
      <c r="F125" s="9">
        <v>1540.3889999999999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2959.0880000000002</v>
      </c>
      <c r="F130" s="9">
        <v>591.91200000000003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49002.387999999999</v>
      </c>
      <c r="F132" s="9">
        <v>12586.351000000001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258.03800000000001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16370.205</v>
      </c>
      <c r="F134" s="9">
        <v>6389.183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92323.668999999994</v>
      </c>
      <c r="F136" s="9">
        <v>22192.575000000001</v>
      </c>
      <c r="G136" s="9">
        <v>606.86300000000006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598.31399999999996</v>
      </c>
      <c r="F143" s="9">
        <v>136.56700000000001</v>
      </c>
      <c r="G143" s="9">
        <v>171.45099999999999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9677.1309999999994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29584.342000000001</v>
      </c>
      <c r="F284" s="9">
        <v>6658.9520000000002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-19379.580000000002</v>
      </c>
      <c r="F288" s="9">
        <v>-4649.16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19682.998</v>
      </c>
      <c r="F323" s="9">
        <v>4616.9989999999998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3347.1350000000002</v>
      </c>
      <c r="F333" s="9">
        <v>619.55600000000004</v>
      </c>
      <c r="G333" s="9">
        <v>3.5670000000000002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-328.57600000000002</v>
      </c>
      <c r="F334" s="9">
        <v>-63.994</v>
      </c>
      <c r="G334" s="9">
        <v>0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-0.28699999999999998</v>
      </c>
      <c r="F335" s="9">
        <v>-8.9999999999999993E-3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0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881901.16700000002</v>
      </c>
      <c r="F338">
        <v>204702.94200000001</v>
      </c>
      <c r="G338">
        <v>65016.008000000002</v>
      </c>
    </row>
    <row r="340" spans="1:7" ht="15.6" x14ac:dyDescent="0.3">
      <c r="A340" s="6" t="s">
        <v>612</v>
      </c>
      <c r="E340">
        <f>SUM(E5:E337)-E338</f>
        <v>0</v>
      </c>
      <c r="F340">
        <f t="shared" ref="F340" si="0">SUM(F5:F337)-F338</f>
        <v>0</v>
      </c>
      <c r="G340">
        <f>SUM(G5:G337)-G338</f>
        <v>0</v>
      </c>
    </row>
    <row r="342" spans="1:7" x14ac:dyDescent="0.3">
      <c r="A342" t="s">
        <v>613</v>
      </c>
      <c r="D342">
        <v>1</v>
      </c>
      <c r="E342" s="10">
        <f>SUMIF($C$4:$C$336,$D$342,E4:E336)</f>
        <v>10092.014000000001</v>
      </c>
      <c r="F342" s="10">
        <f>SUMIF($C$4:$C$336,$D$342,F4:F336)</f>
        <v>4801.0390000000007</v>
      </c>
      <c r="G342" s="10">
        <f>SUMIF($C$4:$C$336,$D$342,G4:G336)</f>
        <v>3195.703</v>
      </c>
    </row>
    <row r="343" spans="1:7" x14ac:dyDescent="0.3">
      <c r="A343" t="s">
        <v>614</v>
      </c>
      <c r="D343">
        <v>2</v>
      </c>
      <c r="E343" s="10">
        <f>SUMIF($C$4:$C$336,$D$343,E4:E336)</f>
        <v>269641.93300000002</v>
      </c>
      <c r="F343" s="10">
        <f>SUMIF($C$4:$C$336,$D$343,F4:F336)</f>
        <v>58083.342000000004</v>
      </c>
      <c r="G343" s="10">
        <f>SUMIF($C$4:$C$336,$D$343,G4:G336)</f>
        <v>0</v>
      </c>
    </row>
    <row r="344" spans="1:7" x14ac:dyDescent="0.3">
      <c r="A344" t="s">
        <v>615</v>
      </c>
      <c r="D344">
        <v>3</v>
      </c>
      <c r="E344" s="10">
        <f>SUMIF($C$4:$C$336,$D$344,E4:E336)</f>
        <v>336878.95900000003</v>
      </c>
      <c r="F344" s="10">
        <f>SUMIF($C$4:$C$336,$D$344,F4:F336)</f>
        <v>86562.05</v>
      </c>
      <c r="G344" s="10">
        <f>SUMIF($C$4:$C$336,$D$344,G4:G336)</f>
        <v>0</v>
      </c>
    </row>
    <row r="345" spans="1:7" x14ac:dyDescent="0.3">
      <c r="A345" t="s">
        <v>616</v>
      </c>
      <c r="B345">
        <v>7</v>
      </c>
      <c r="D345">
        <v>4</v>
      </c>
      <c r="E345" s="10">
        <f>SUMIF($C$4:$C$336,$D$345,E4:E336)</f>
        <v>54242.397999999994</v>
      </c>
      <c r="F345" s="10">
        <f>SUMIF($C$4:$C$336,$D$345,F4:F336)</f>
        <v>4906.01</v>
      </c>
      <c r="G345" s="10">
        <f>SUMIF($C$4:$C$336,$D$345,G4:G336)</f>
        <v>60780.386000000006</v>
      </c>
    </row>
    <row r="346" spans="1:7" x14ac:dyDescent="0.3">
      <c r="A346" t="s">
        <v>617</v>
      </c>
      <c r="D346">
        <v>5</v>
      </c>
      <c r="E346" s="10">
        <f>SUMIF($C$4:$C$336,$D$346,E4:E336)</f>
        <v>19881.892999999996</v>
      </c>
      <c r="F346" s="10">
        <f>SUMIF($C$4:$C$336,$D$346,F4:F336)</f>
        <v>2009.7920000000004</v>
      </c>
      <c r="G346" s="10">
        <f>SUMIF($C$4:$C$336,$D$346,G4:G336)</f>
        <v>0</v>
      </c>
    </row>
    <row r="347" spans="1:7" x14ac:dyDescent="0.3">
      <c r="A347" t="s">
        <v>618</v>
      </c>
      <c r="B347">
        <v>7</v>
      </c>
      <c r="D347">
        <v>6</v>
      </c>
      <c r="E347" s="10">
        <f>SUMIF($C$4:$C$336,$D$347,E4:E336)</f>
        <v>191163.97</v>
      </c>
      <c r="F347" s="10">
        <f>SUMIF($C$4:$C$336,$D$347,F4:F336)</f>
        <v>48340.709000000003</v>
      </c>
      <c r="G347" s="10">
        <f>SUMIF($C$4:$C$336,$D$347,G4:G336)</f>
        <v>1039.9190000000001</v>
      </c>
    </row>
    <row r="348" spans="1:7" x14ac:dyDescent="0.3">
      <c r="E348" s="10"/>
      <c r="F348" s="10"/>
      <c r="G348" s="10"/>
    </row>
    <row r="349" spans="1:7" x14ac:dyDescent="0.3">
      <c r="E349">
        <f>SUM(E342:E348)</f>
        <v>881901.16700000013</v>
      </c>
      <c r="F349">
        <f>SUM(F342:F348)</f>
        <v>204702.94200000001</v>
      </c>
      <c r="G349">
        <f>SUM(G342:G348)</f>
        <v>65016.008000000009</v>
      </c>
    </row>
    <row r="350" spans="1:7" x14ac:dyDescent="0.3">
      <c r="E350" s="10"/>
      <c r="F350" s="10"/>
      <c r="G350" s="10"/>
    </row>
    <row r="351" spans="1:7" x14ac:dyDescent="0.3">
      <c r="A351" s="11"/>
      <c r="B351" s="11"/>
      <c r="C351" s="11"/>
      <c r="D351" s="11"/>
      <c r="E351" s="11">
        <f t="shared" ref="E351:F351" si="1">E349-E337</f>
        <v>881901.16700000013</v>
      </c>
      <c r="F351" s="11">
        <f t="shared" si="1"/>
        <v>204702.94200000001</v>
      </c>
      <c r="G351" s="11">
        <f>G349-G337</f>
        <v>65016.008000000009</v>
      </c>
    </row>
    <row r="352" spans="1:7" x14ac:dyDescent="0.3">
      <c r="E352" s="12">
        <f t="shared" ref="E352:F352" si="2">E2</f>
        <v>372</v>
      </c>
      <c r="F352" s="12">
        <f t="shared" si="2"/>
        <v>580</v>
      </c>
      <c r="G352" s="12">
        <f>G2</f>
        <v>13188</v>
      </c>
    </row>
    <row r="353" spans="1:7" x14ac:dyDescent="0.3">
      <c r="A353" t="s">
        <v>613</v>
      </c>
      <c r="E353" s="13">
        <f t="shared" ref="E353:F353" si="3">E342/E349</f>
        <v>1.1443475048718243E-2</v>
      </c>
      <c r="F353" s="13">
        <f t="shared" si="3"/>
        <v>2.3453688320708162E-2</v>
      </c>
      <c r="G353" s="13">
        <f>G342/G349</f>
        <v>4.915255639811044E-2</v>
      </c>
    </row>
    <row r="354" spans="1:7" x14ac:dyDescent="0.3">
      <c r="A354" t="s">
        <v>614</v>
      </c>
      <c r="E354" s="13">
        <f t="shared" ref="E354:F354" si="4">E343/E349</f>
        <v>0.30575073839311517</v>
      </c>
      <c r="F354" s="13">
        <f t="shared" si="4"/>
        <v>0.28374453944096223</v>
      </c>
      <c r="G354" s="13">
        <f>G343/G349</f>
        <v>0</v>
      </c>
    </row>
    <row r="355" spans="1:7" x14ac:dyDescent="0.3">
      <c r="A355" t="s">
        <v>615</v>
      </c>
      <c r="E355" s="13">
        <f t="shared" ref="E355:F355" si="5">E344/E349</f>
        <v>0.38199173740292824</v>
      </c>
      <c r="F355" s="13">
        <f t="shared" si="5"/>
        <v>0.42286666304971815</v>
      </c>
      <c r="G355" s="13">
        <f>G344/G349</f>
        <v>0</v>
      </c>
    </row>
    <row r="356" spans="1:7" x14ac:dyDescent="0.3">
      <c r="A356" t="s">
        <v>616</v>
      </c>
      <c r="E356" s="13">
        <f t="shared" ref="E356:F356" si="6">E345/E349</f>
        <v>6.1506209572801243E-2</v>
      </c>
      <c r="F356" s="13">
        <f t="shared" si="6"/>
        <v>2.3966485054230435E-2</v>
      </c>
      <c r="G356" s="13">
        <f>G345/G349</f>
        <v>0.93485262890948329</v>
      </c>
    </row>
    <row r="357" spans="1:7" x14ac:dyDescent="0.3">
      <c r="A357" t="s">
        <v>617</v>
      </c>
      <c r="E357" s="13">
        <f t="shared" ref="E357:F357" si="7">E346/E349</f>
        <v>2.2544355018412163E-2</v>
      </c>
      <c r="F357" s="13">
        <f t="shared" si="7"/>
        <v>9.8180904503072566E-3</v>
      </c>
      <c r="G357" s="13">
        <f>G346/G349</f>
        <v>0</v>
      </c>
    </row>
    <row r="358" spans="1:7" x14ac:dyDescent="0.3">
      <c r="A358" t="s">
        <v>618</v>
      </c>
      <c r="E358" s="13">
        <f>E347/E349</f>
        <v>0.21676348456402481</v>
      </c>
      <c r="F358" s="13">
        <f t="shared" ref="F358" si="8">F347/F349</f>
        <v>0.23615053368407377</v>
      </c>
      <c r="G358" s="13">
        <f>G347/G349</f>
        <v>1.5994814692406215E-2</v>
      </c>
    </row>
  </sheetData>
  <conditionalFormatting sqref="A16:A32">
    <cfRule type="cellIs" dxfId="3" priority="9" stopIfTrue="1" operator="lessThan">
      <formula>0</formula>
    </cfRule>
  </conditionalFormatting>
  <conditionalFormatting sqref="B22:B32">
    <cfRule type="cellIs" dxfId="2" priority="18" stopIfTrue="1" operator="lessThan">
      <formula>0</formula>
    </cfRule>
  </conditionalFormatting>
  <conditionalFormatting sqref="C15:D23">
    <cfRule type="cellIs" dxfId="1" priority="10" stopIfTrue="1" operator="lessThan">
      <formula>0</formula>
    </cfRule>
  </conditionalFormatting>
  <conditionalFormatting sqref="E14:G2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01.25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Jacob Roth</cp:lastModifiedBy>
  <dcterms:created xsi:type="dcterms:W3CDTF">2025-02-17T08:21:01Z</dcterms:created>
  <dcterms:modified xsi:type="dcterms:W3CDTF">2025-02-17T17:48:57Z</dcterms:modified>
</cp:coreProperties>
</file>